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Default Extension="bin" ContentType="application/vnd.openxmlformats-officedocument.spreadsheetml.printerSettings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orm 6a -TFU" sheetId="1" r:id="rId4"/>
    <sheet name="Form 6b - TFU" sheetId="2" state="hidden" r:id="rId5"/>
    <sheet name="FDPP LICENSE" sheetId="3" state="veryHidden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<sst xmlns="http://schemas.openxmlformats.org/spreadsheetml/2006/main" uniqueCount="129">
  <si>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FDP Form 6 - Trust Fund Utilization</t>
  </si>
  <si>
    <t>CONSOLIDATED QUARTERLY REPORT ON GOVERNMENT PROJECTS, PROGRAMS or ACTIVITIES</t>
  </si>
  <si>
    <t>REGION:</t>
  </si>
  <si>
    <t>REGION XIII - CARAGA</t>
  </si>
  <si>
    <t>CALENDAR YEAR:</t>
  </si>
  <si>
    <t>PROVINCE:</t>
  </si>
  <si>
    <t>SURIGAO DEL NORTE</t>
  </si>
  <si>
    <t>QUARTER:</t>
  </si>
  <si>
    <t>CITY/MUNICIPALITY:</t>
  </si>
  <si>
    <t>CITY OF SURIGAO (Capital)</t>
  </si>
  <si>
    <t>Program or Project</t>
  </si>
  <si>
    <t>Location</t>
  </si>
  <si>
    <t>Total Cost</t>
  </si>
  <si>
    <t>Date Started</t>
  </si>
  <si>
    <t>Target Completion Date</t>
  </si>
  <si>
    <t>Project Status</t>
  </si>
  <si>
    <t>No. of Extensions, if any</t>
  </si>
  <si>
    <t>Remarks</t>
  </si>
  <si>
    <t>% of Completion</t>
  </si>
  <si>
    <t>Total Cost Incurred to Date</t>
  </si>
  <si>
    <t>Province of Surigao del Norte</t>
  </si>
  <si>
    <t>Concreting of Access Road at the Back of Taft National High School</t>
  </si>
  <si>
    <t>Brgy. Taft</t>
  </si>
  <si>
    <t>Department of Interior and Local Government (DILG)</t>
  </si>
  <si>
    <t>Construction of Farm to Market Road (Phase 2)</t>
  </si>
  <si>
    <t>Brgy. Mapawa</t>
  </si>
  <si>
    <t>Department of Transportation and Communication (DOTC)</t>
  </si>
  <si>
    <t>Surigao Airport Development Projects (1st and 2nd tranche)</t>
  </si>
  <si>
    <t>Brgy. Luna</t>
  </si>
  <si>
    <t>3/14/16,11/11/16</t>
  </si>
  <si>
    <t>completed</t>
  </si>
  <si>
    <t>DEPARTMENT OF HEALTH (DOH)</t>
  </si>
  <si>
    <t>Completion of Barangay Health Services (1st,2nd&amp;3rd tranche)</t>
  </si>
  <si>
    <t>Brgy. Ipil</t>
  </si>
  <si>
    <t>on going</t>
  </si>
  <si>
    <t>Completion of Washington District Center (1st,2nd&amp;3rd tranche)</t>
  </si>
  <si>
    <t>Brgy. Washington</t>
  </si>
  <si>
    <t>Const. of New Barangay Health Services (1st,2nd&amp;3rd tranche)</t>
  </si>
  <si>
    <t>Brgy. Bilabid</t>
  </si>
  <si>
    <t>Const. of New Barangay Health Services (1st ,2nd&amp;3rd tranche)</t>
  </si>
  <si>
    <t>Bgry. Manjagao</t>
  </si>
  <si>
    <t>Const. of New Barangay Health Services (1st,2nd&amp;3rdtranche)</t>
  </si>
  <si>
    <t>Brgy. Serna</t>
  </si>
  <si>
    <t>Rep. of Barangay Health Services (1st,2nd&amp;3rd tranche)</t>
  </si>
  <si>
    <t>Brgy. Aurora</t>
  </si>
  <si>
    <t>Brgy. Balibayon</t>
  </si>
  <si>
    <t>Rep. of Barangay Health Services ( 1st, 2nd&amp;3rd tranche)</t>
  </si>
  <si>
    <t>Brgy. Cagniog</t>
  </si>
  <si>
    <t>Rep. of Barangay Health Services ( 1st,2nd&amp;3rd tranche)</t>
  </si>
  <si>
    <t>Brgy. Catadman</t>
  </si>
  <si>
    <t>Brgy. Rizal</t>
  </si>
  <si>
    <t>Brgy. San Isidro</t>
  </si>
  <si>
    <t>Brgy. San Jose</t>
  </si>
  <si>
    <t>Rep. of Barangay Health Services (1st,2nd&amp;3rd trance)</t>
  </si>
  <si>
    <t>Brgy. Talisay</t>
  </si>
  <si>
    <t>Brgy. Sukailang</t>
  </si>
  <si>
    <t>Brgy. Zaragosa</t>
  </si>
  <si>
    <t>Upgrading of Barangay Health Services (1st,2nd&amp;3rd tranche)</t>
  </si>
  <si>
    <t>Brgy.Alegria</t>
  </si>
  <si>
    <t>Upgrading of Barangay Health Services (1st,2nd&amp;3rd trance)</t>
  </si>
  <si>
    <t>Brgy. Anomar</t>
  </si>
  <si>
    <t>Brgy. Baybay</t>
  </si>
  <si>
    <t>Brgy. Bitaugan</t>
  </si>
  <si>
    <t>Brgy. Buenavista</t>
  </si>
  <si>
    <t>Brgy. Cagutsan</t>
  </si>
  <si>
    <t>Brgy. Danao</t>
  </si>
  <si>
    <t>Brgy. Day-asan</t>
  </si>
  <si>
    <t>Brgy. Lipata</t>
  </si>
  <si>
    <t>Brgy. Lisondra</t>
  </si>
  <si>
    <t>Brgy. Nabago</t>
  </si>
  <si>
    <t>Brgy. Nonoc</t>
  </si>
  <si>
    <t>Brgy. Poctoy</t>
  </si>
  <si>
    <t>Brgy. Punta Bilar</t>
  </si>
  <si>
    <t>Brgy. Sabang</t>
  </si>
  <si>
    <t>Brgy. San Pedro</t>
  </si>
  <si>
    <t>Upgrading of Luna District Health Center(1st,2nd&amp;3rd tranche)</t>
  </si>
  <si>
    <t>Health Emergency Allowance (HEA)</t>
  </si>
  <si>
    <t>TESDA</t>
  </si>
  <si>
    <t>UAQTEA Scholarship</t>
  </si>
  <si>
    <t>DSWD</t>
  </si>
  <si>
    <t>Supplemental Feeding - SFP Fund Allocation for 13th Cycle</t>
  </si>
  <si>
    <t>DEPARTMENT OF AGRICULTURE</t>
  </si>
  <si>
    <t>Integrated National Swine Production Initiatives for Recovery and Expansion Program INSPIRE)</t>
  </si>
  <si>
    <t>JAPAN GGP</t>
  </si>
  <si>
    <t>Project Procurement of Mobile X-Ray System</t>
  </si>
  <si>
    <t>11/20/2023</t>
  </si>
  <si>
    <t>GRAND TOTAL</t>
  </si>
  <si>
    <t>We hereby certify that we have reviewed the contents and hereby attest to the veracity and correctness of the data or information contained in this document.</t>
  </si>
  <si>
    <t xml:space="preserve">ATTY. JEFFREY P. GALIDO </t>
  </si>
  <si>
    <t>EMMADEL V. LISONDRA, CPA</t>
  </si>
  <si>
    <t>PABLO YVES L. DUMLAO II</t>
  </si>
  <si>
    <t>Local Budget Officer</t>
  </si>
  <si>
    <t>Local Accountant</t>
  </si>
  <si>
    <t>City Mayor</t>
  </si>
  <si>
    <t>LOCAL GOVERNMENT SUPPORT FUND (Report on Fund Utilization and Status of Program/Project Implementation)</t>
  </si>
  <si>
    <t>OFFICE:</t>
  </si>
  <si>
    <t>Amount</t>
  </si>
  <si>
    <t>Fund Source</t>
  </si>
  <si>
    <t>Date of Notice  of Authority to Debit Account Issued</t>
  </si>
  <si>
    <t>Type of Program/Project</t>
  </si>
  <si>
    <t>Name Title of Program/Project</t>
  </si>
  <si>
    <t>Specific Location</t>
  </si>
  <si>
    <t>Mechanism/Mode of Implementation</t>
  </si>
  <si>
    <t>Estimated Number of Beneficiaries</t>
  </si>
  <si>
    <t xml:space="preserve">Received </t>
  </si>
  <si>
    <t>Obligation</t>
  </si>
  <si>
    <t>Disbursement</t>
  </si>
  <si>
    <t>Estimated Completion (Month and Year)</t>
  </si>
  <si>
    <t>Remarks on Program/Project Status</t>
  </si>
  <si>
    <t>Certified Correct by:</t>
  </si>
  <si>
    <t>Attested by:</t>
  </si>
  <si>
    <t>The Local Finance Committee:</t>
  </si>
  <si>
    <t>Local Chief Executive</t>
  </si>
  <si>
    <t>City Budget Officer</t>
  </si>
  <si>
    <t>City Treasurer</t>
  </si>
  <si>
    <t>City Planning and Development Coordinator</t>
  </si>
  <si>
    <t>Instructions:</t>
  </si>
  <si>
    <t>The report shall prepared by the LFC, in coordination with the other local officials concerned (local accountant on the allotment, obligation and disbursements;</t>
  </si>
  <si>
    <t>local engineers in the status of infrastructure projects, as may be applicable.</t>
  </si>
  <si>
    <t>The fund source shall be based on the NADAI issued to the cities.</t>
  </si>
  <si>
    <t>The type of program/project shall be identified, consistent with the projects that may be implemented under the Circular.</t>
  </si>
  <si>
    <t xml:space="preserve">Amount received refers to the amount received by the city as its location. It is the amount the NADAI. Obligation refers to the total amount obligated by the </t>
  </si>
  <si>
    <t>city as of reporting period. Disbursement refers to the total amount paid as of reporting period.</t>
  </si>
  <si>
    <t>The status of programs/projects refers to the percentage of physical completion or delivery of service as of reporting period.</t>
  </si>
  <si>
    <t>CAUTION:</t>
  </si>
  <si>
    <t>TO REDUCE THE RISK OF UPLOADING WRONG TEMPLATE FOR THIS DOCUMENT, DO NOT EDIT/DELETE THIS SHEET.</t>
  </si>
  <si>
    <t>FROM:</t>
  </si>
  <si>
    <t>FDPP TEAM</t>
  </si>
  <si>
    <t>v2</t>
  </si>
</sst>
</file>

<file path=xl/styles.xml><?xml version="1.0" encoding="utf-8"?>
<styleSheet xmlns="http://schemas.openxmlformats.org/spreadsheetml/2006/main" xml:space="preserve">
  <numFmts count="2">
    <numFmt numFmtId="164" formatCode="_-* #,##0.00_-;\-* #,##0.00_-;_-* &quot;-&quot;??_-;_-@_-"/>
    <numFmt numFmtId="165" formatCode="_(* #,##0.00_);_(* \(#,##0.00\);_(* &quot;-&quot;??_);_(@_)"/>
  </numFmts>
  <fonts count="8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7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8"/>
      <color rgb="FFFF0000"/>
      <name val="Calibri"/>
    </font>
    <font>
      <b val="1"/>
      <i val="0"/>
      <strike val="0"/>
      <u val="none"/>
      <sz val="13"/>
      <color rgb="FF000000"/>
      <name val="Arial"/>
    </font>
    <font>
      <b val="0"/>
      <i val="0"/>
      <strike val="0"/>
      <u val="none"/>
      <sz val="12"/>
      <color rgb="FF000000"/>
      <name val="Calibri"/>
    </font>
    <font>
      <b val="1"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</fills>
  <borders count="15">
    <border/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bottom style="thin">
        <color rgb="FF000000"/>
      </bottom>
    </border>
  </borders>
  <cellStyleXfs count="1">
    <xf numFmtId="0" fontId="0" fillId="0" borderId="0"/>
  </cellStyleXfs>
  <cellXfs count="9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2" numFmtId="0" fillId="2" borderId="1" applyFont="1" applyNumberFormat="0" applyFill="0" applyBorder="1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top" textRotation="0" wrapText="tru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bottom" textRotation="0" wrapText="true" shrinkToFit="false"/>
    </xf>
    <xf xfId="0" fontId="0" numFmtId="0" fillId="2" borderId="4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1">
      <alignment horizontal="general" vertical="center" textRotation="0" wrapText="false" shrinkToFit="false"/>
    </xf>
    <xf xfId="0" fontId="2" numFmtId="0" fillId="2" borderId="1" applyFont="1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general" vertical="bottom" textRotation="0" wrapText="true" shrinkToFit="false"/>
    </xf>
    <xf xfId="0" fontId="2" numFmtId="0" fillId="2" borderId="1" applyFont="1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general" vertical="bottom" textRotation="0" wrapText="tru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5" applyFont="0" applyNumberFormat="0" applyFill="0" applyBorder="1" applyAlignment="1">
      <alignment horizontal="center" vertical="bottom" textRotation="0" wrapText="true" shrinkToFit="false"/>
    </xf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2" numFmtId="0" fillId="2" borderId="0" applyFont="1" applyNumberFormat="0" applyFill="0" applyBorder="0" applyAlignment="1" applyProtection="true">
      <alignment horizontal="center" vertical="bottom" textRotation="0" wrapText="false" shrinkToFit="false"/>
      <protection locked="false"/>
    </xf>
    <xf xfId="0" fontId="2" numFmtId="0" fillId="2" borderId="0" applyFont="1" applyNumberFormat="0" applyFill="0" applyBorder="0" applyAlignment="1" applyProtection="true">
      <alignment horizontal="general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general" vertical="bottom" textRotation="0" wrapText="true" shrinkToFit="false"/>
      <protection locked="false"/>
    </xf>
    <xf xfId="0" fontId="2" numFmtId="0" fillId="2" borderId="6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2" borderId="6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2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2" borderId="7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2" borderId="8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2" borderId="9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2" borderId="10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2" borderId="11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2" borderId="12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2" borderId="2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bottom" textRotation="0" wrapText="false" shrinkToFit="false"/>
      <protection locked="false"/>
    </xf>
    <xf xfId="0" fontId="0" numFmtId="0" fillId="2" borderId="4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2" borderId="13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1">
      <alignment horizontal="general" vertical="bottom" textRotation="0" wrapText="true" shrinkToFit="false"/>
    </xf>
    <xf xfId="0" fontId="0" numFmtId="0" fillId="2" borderId="14" applyFont="0" applyNumberFormat="0" applyFill="0" applyBorder="1" applyAlignment="1">
      <alignment horizontal="center" vertical="bottom" textRotation="0" wrapText="tru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2" numFmtId="0" fillId="2" borderId="3" applyFont="1" applyNumberFormat="0" applyFill="0" applyBorder="1" applyAlignment="1">
      <alignment horizontal="center" vertical="center" textRotation="0" wrapText="true" shrinkToFit="false"/>
    </xf>
    <xf xfId="0" fontId="0" numFmtId="0" fillId="2" borderId="0" applyFont="0" applyNumberFormat="0" applyFill="0" applyBorder="0" applyAlignment="1">
      <alignment horizontal="left" vertical="center" textRotation="0" wrapText="false" shrinkToFit="false"/>
    </xf>
    <xf xfId="0" fontId="0" numFmtId="0" fillId="2" borderId="0" applyFont="0" applyNumberFormat="0" applyFill="0" applyBorder="0" applyAlignment="1">
      <alignment horizontal="left" vertical="bottom" textRotation="0" wrapText="true" shrinkToFit="false"/>
    </xf>
    <xf xfId="0" fontId="0" numFmtId="0" fillId="2" borderId="0" applyFont="0" applyNumberFormat="0" applyFill="0" applyBorder="0" applyAlignment="1">
      <alignment horizontal="left" vertical="bottom" textRotation="0" wrapText="false" shrinkToFit="false"/>
    </xf>
    <xf xfId="0" fontId="2" numFmtId="0" fillId="2" borderId="3" applyFont="1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5" numFmtId="164" fillId="2" borderId="3" applyFont="1" applyNumberFormat="1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false" shrinkToFit="false"/>
    </xf>
    <xf xfId="0" fontId="0" numFmtId="0" fillId="2" borderId="3" applyFont="0" applyNumberFormat="0" applyFill="0" applyBorder="1" applyAlignment="1">
      <alignment horizontal="left" vertical="bottom" textRotation="0" wrapText="true" shrinkToFit="false" indent="1"/>
    </xf>
    <xf xfId="0" fontId="0" numFmtId="164" fillId="2" borderId="3" applyFont="0" applyNumberFormat="1" applyFill="0" applyBorder="1" applyAlignment="0">
      <alignment horizontal="general" vertical="bottom" textRotation="0" wrapText="false" shrinkToFit="false"/>
    </xf>
    <xf xfId="0" fontId="0" numFmtId="14" fillId="2" borderId="3" applyFont="0" applyNumberFormat="1" applyFill="0" applyBorder="1" applyAlignment="1">
      <alignment horizontal="center" vertical="bottom" textRotation="0" wrapText="false" shrinkToFit="false"/>
    </xf>
    <xf xfId="0" fontId="0" numFmtId="9" fillId="2" borderId="3" applyFont="0" applyNumberFormat="1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3" applyFont="1" applyNumberFormat="0" applyFill="0" applyBorder="1" applyAlignment="1">
      <alignment horizontal="general" vertical="bottom" textRotation="0" wrapText="tru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6" numFmtId="0" fillId="2" borderId="1" applyFont="1" applyNumberFormat="0" applyFill="0" applyBorder="1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8" applyFont="0" applyNumberFormat="0" applyFill="0" applyBorder="1" applyAlignment="1">
      <alignment horizontal="left" vertical="bottom" textRotation="0" wrapText="true" shrinkToFit="false" indent="1"/>
    </xf>
    <xf xfId="0" fontId="0" numFmtId="0" fillId="2" borderId="8" applyFont="0" applyNumberFormat="0" applyFill="0" applyBorder="1" applyAlignment="0">
      <alignment horizontal="general" vertical="bottom" textRotation="0" wrapText="false" shrinkToFit="false"/>
    </xf>
    <xf xfId="0" fontId="0" numFmtId="164" fillId="2" borderId="8" applyFont="0" applyNumberFormat="1" applyFill="0" applyBorder="1" applyAlignment="0">
      <alignment horizontal="general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6" numFmtId="0" fillId="2" borderId="3" applyFont="1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6" numFmtId="164" fillId="2" borderId="3" applyFont="1" applyNumberFormat="1" applyFill="0" applyBorder="1" applyAlignment="0">
      <alignment horizontal="general" vertical="bottom" textRotation="0" wrapText="fals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2" numFmtId="0" fillId="2" borderId="10" applyFont="1" applyNumberFormat="0" applyFill="0" applyBorder="1" applyAlignment="1">
      <alignment horizontal="center" vertical="bottom" textRotation="0" wrapText="false" shrinkToFit="false"/>
    </xf>
    <xf xfId="0" fontId="2" numFmtId="0" fillId="2" borderId="11" applyFont="1" applyNumberFormat="0" applyFill="0" applyBorder="1" applyAlignment="1">
      <alignment horizontal="center" vertical="bottom" textRotation="0" wrapText="false" shrinkToFit="false"/>
    </xf>
    <xf xfId="0" fontId="2" numFmtId="0" fillId="2" borderId="12" applyFont="1" applyNumberFormat="0" applyFill="0" applyBorder="1" applyAlignment="1">
      <alignment horizontal="center" vertical="bottom" textRotation="0" wrapText="false" shrinkToFit="false"/>
    </xf>
    <xf xfId="0" fontId="2" numFmtId="0" fillId="2" borderId="7" applyFont="1" applyNumberFormat="0" applyFill="0" applyBorder="1" applyAlignment="1">
      <alignment horizontal="center" vertical="center" textRotation="0" wrapText="true" shrinkToFit="false"/>
    </xf>
    <xf xfId="0" fontId="2" numFmtId="0" fillId="2" borderId="9" applyFont="1" applyNumberFormat="0" applyFill="0" applyBorder="1" applyAlignment="1">
      <alignment horizontal="center" vertical="center" textRotation="0" wrapText="true" shrinkToFit="false"/>
    </xf>
    <xf xfId="0" fontId="2" numFmtId="0" fillId="2" borderId="8" applyFont="1" applyNumberFormat="0" applyFill="0" applyBorder="1" applyAlignment="1">
      <alignment horizontal="center" vertical="center" textRotation="0" wrapText="true" shrinkToFit="false"/>
    </xf>
    <xf xfId="0" fontId="2" numFmtId="0" fillId="2" borderId="5" applyFont="1" applyNumberFormat="0" applyFill="0" applyBorder="1" applyAlignment="1">
      <alignment horizontal="center" vertical="center" textRotation="0" wrapText="true" shrinkToFit="false"/>
    </xf>
    <xf xfId="0" fontId="7" numFmtId="0" fillId="2" borderId="1" applyFont="1" applyNumberFormat="0" applyFill="0" applyBorder="1" applyAlignment="1">
      <alignment horizontal="left" vertical="top" textRotation="0" wrapText="true" shrinkToFit="false"/>
    </xf>
    <xf xfId="0" fontId="7" numFmtId="0" fillId="2" borderId="0" applyFont="1" applyNumberFormat="0" applyFill="0" applyBorder="0" applyAlignment="1">
      <alignment horizontal="left" vertical="top" textRotation="0" wrapText="true" shrinkToFit="false"/>
    </xf>
    <xf xfId="0" fontId="7" numFmtId="0" fillId="2" borderId="2" applyFont="1" applyNumberFormat="0" applyFill="0" applyBorder="1" applyAlignment="1">
      <alignment horizontal="left" vertical="top" textRotation="0" wrapText="true" shrinkToFit="false"/>
    </xf>
    <xf xfId="0" fontId="2" numFmtId="0" fillId="2" borderId="3" applyFont="1" applyNumberFormat="0" applyFill="0" applyBorder="1" applyAlignment="1">
      <alignment horizontal="center" vertical="center" textRotation="0" wrapText="true" shrinkToFit="false"/>
    </xf>
    <xf xfId="0" fontId="0" numFmtId="0" fillId="2" borderId="14" applyFont="0" applyNumberFormat="0" applyFill="0" applyBorder="1" applyAlignment="1">
      <alignment horizontal="center" vertical="bottom" textRotation="0" wrapText="false" shrinkToFit="false"/>
    </xf>
    <xf xfId="0" fontId="0" numFmtId="0" fillId="2" borderId="5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false" shrinkToFit="false"/>
    </xf>
    <xf xfId="0" fontId="0" numFmtId="0" fillId="2" borderId="3" applyFont="0" applyNumberFormat="0" applyFill="0" applyBorder="1" applyAlignment="1">
      <alignment horizontal="left" vertical="top" textRotation="0" wrapText="true" shrinkToFit="false" indent="1"/>
    </xf>
    <xf xfId="0" fontId="0" numFmtId="0" fillId="2" borderId="9" applyFont="0" applyNumberFormat="0" applyFill="0" applyBorder="1" applyAlignment="1">
      <alignment horizontal="left" vertical="top" textRotation="0" wrapText="true" shrinkToFit="false" indent="1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1">
      <alignment horizontal="general" vertical="center" textRotation="0" wrapText="false" shrinkToFit="false"/>
    </xf>
    <xf xfId="0" fontId="7" numFmtId="165" fillId="2" borderId="3" applyFont="1" applyNumberFormat="1" applyFill="0" applyBorder="1" applyAlignment="0">
      <alignment horizontal="general" vertical="bottom" textRotation="0" wrapText="false" shrinkToFit="false"/>
    </xf>
    <xf xfId="0" fontId="7" numFmtId="14" fillId="2" borderId="3" applyFont="1" applyNumberFormat="1" applyFill="0" applyBorder="1" applyAlignment="1">
      <alignment horizontal="center" vertical="bottom" textRotation="0" wrapText="false" shrinkToFit="false"/>
    </xf>
    <xf xfId="0" fontId="7" numFmtId="165" fillId="2" borderId="3" applyFont="1" applyNumberFormat="1" applyFill="0" applyBorder="1" applyAlignment="1">
      <alignment horizontal="center" vertical="bottom" textRotation="0" wrapText="false" shrinkToFit="false"/>
    </xf>
    <xf xfId="0" fontId="7" numFmtId="165" fillId="3" borderId="3" applyFont="1" applyNumberFormat="1" applyFill="1" applyBorder="1" applyAlignment="0">
      <alignment horizontal="general" vertical="bottom" textRotation="0" wrapText="false" shrinkToFit="false"/>
    </xf>
    <xf xfId="0" fontId="7" numFmtId="165" fillId="2" borderId="3" applyFont="1" applyNumberFormat="1" applyFill="0" applyBorder="1" applyAlignment="0">
      <alignment horizontal="general" vertical="bottom" textRotation="0" wrapText="false" shrinkToFit="false"/>
    </xf>
    <xf xfId="0" fontId="2" numFmtId="0" fillId="2" borderId="14" applyFont="1" applyNumberFormat="0" applyFill="0" applyBorder="1" applyAlignment="1">
      <alignment horizontal="center" vertical="bottom" textRotation="0" wrapText="false" shrinkToFit="false"/>
    </xf>
    <xf xfId="0" fontId="2" numFmtId="0" fillId="2" borderId="6" applyFont="1" applyNumberFormat="0" applyFill="0" applyBorder="1" applyAlignment="1">
      <alignment horizontal="center" vertical="bottom" textRotation="0" wrapText="false" shrinkToFit="false"/>
    </xf>
    <xf xfId="0" fontId="2" numFmtId="0" fillId="2" borderId="6" applyFont="1" applyNumberFormat="0" applyFill="0" applyBorder="1" applyAlignment="1">
      <alignment horizontal="center" vertical="bottom" textRotation="0" wrapText="fals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J67"/>
  <sheetViews>
    <sheetView tabSelected="1" workbookViewId="0" showGridLines="true" showRowColHeaders="1">
      <selection activeCell="A5" sqref="A5"/>
    </sheetView>
  </sheetViews>
  <sheetFormatPr defaultRowHeight="14.4" outlineLevelRow="0" outlineLevelCol="0"/>
  <cols>
    <col min="1" max="1" width="25.7109375" customWidth="true" style="0"/>
    <col min="2" max="2" width="20.7109375" customWidth="true" style="0"/>
    <col min="3" max="3" width="20.7109375" customWidth="true" style="0"/>
    <col min="4" max="4" width="20.7109375" customWidth="true" style="0"/>
    <col min="5" max="5" width="20.7109375" customWidth="true" style="0"/>
    <col min="6" max="6" width="20.7109375" customWidth="true" style="0"/>
    <col min="7" max="7" width="20.7109375" customWidth="true" style="0"/>
    <col min="8" max="8" width="20.7109375" customWidth="true" style="0"/>
    <col min="9" max="9" width="20.7109375" customWidth="true" style="0"/>
  </cols>
  <sheetData>
    <row r="1" spans="1:10">
      <c r="A1" s="1" t="s">
        <v>0</v>
      </c>
      <c r="B1" s="2"/>
      <c r="C1" s="2"/>
      <c r="D1" s="2"/>
      <c r="E1" s="2"/>
    </row>
    <row r="2" spans="1:10">
      <c r="A2" s="4"/>
      <c r="B2" s="4"/>
      <c r="C2" s="4"/>
      <c r="D2" s="4"/>
      <c r="E2" s="4"/>
    </row>
    <row r="3" spans="1:10">
      <c r="A3" s="69" t="s">
        <v>1</v>
      </c>
      <c r="B3" s="70"/>
      <c r="C3" s="70"/>
      <c r="D3" s="70"/>
      <c r="E3" s="70"/>
      <c r="F3" s="70"/>
      <c r="G3" s="70"/>
      <c r="H3" s="70"/>
      <c r="I3" s="71"/>
    </row>
    <row r="4" spans="1:10">
      <c r="A4" s="14"/>
      <c r="B4" s="15"/>
      <c r="C4" s="15"/>
      <c r="D4" s="15"/>
      <c r="E4" s="15"/>
      <c r="F4" s="15"/>
      <c r="G4" s="15"/>
      <c r="H4" s="15"/>
      <c r="I4" s="16"/>
    </row>
    <row r="5" spans="1:10">
      <c r="A5" s="3" t="s">
        <v>2</v>
      </c>
      <c r="B5" s="43" t="s">
        <v>3</v>
      </c>
      <c r="C5" s="11"/>
      <c r="D5" s="11" t="s">
        <v>4</v>
      </c>
      <c r="E5" s="43">
        <v>2024</v>
      </c>
      <c r="I5" s="6"/>
    </row>
    <row r="6" spans="1:10">
      <c r="A6" s="12" t="s">
        <v>5</v>
      </c>
      <c r="B6" s="44" t="s">
        <v>6</v>
      </c>
      <c r="C6" s="13"/>
      <c r="D6" s="17" t="s">
        <v>7</v>
      </c>
      <c r="E6" s="44">
        <v>2</v>
      </c>
      <c r="I6" s="6"/>
    </row>
    <row r="7" spans="1:10">
      <c r="A7" s="12" t="s">
        <v>8</v>
      </c>
      <c r="B7" s="45" t="s">
        <v>9</v>
      </c>
      <c r="I7" s="6"/>
    </row>
    <row r="8" spans="1:10">
      <c r="A8" s="12"/>
      <c r="I8" s="6"/>
    </row>
    <row r="9" spans="1:10" customHeight="1" ht="14.45" s="8" customFormat="1">
      <c r="A9" s="79" t="s">
        <v>10</v>
      </c>
      <c r="B9" s="79" t="s">
        <v>11</v>
      </c>
      <c r="C9" s="79" t="s">
        <v>12</v>
      </c>
      <c r="D9" s="79" t="s">
        <v>13</v>
      </c>
      <c r="E9" s="79" t="s">
        <v>14</v>
      </c>
      <c r="F9" s="72" t="s">
        <v>15</v>
      </c>
      <c r="G9" s="73"/>
      <c r="H9" s="74" t="s">
        <v>16</v>
      </c>
      <c r="I9" s="74" t="s">
        <v>17</v>
      </c>
    </row>
    <row r="10" spans="1:10" customHeight="1" ht="28.9" s="8" customFormat="1">
      <c r="A10" s="79"/>
      <c r="B10" s="75"/>
      <c r="C10" s="75"/>
      <c r="D10" s="79"/>
      <c r="E10" s="79"/>
      <c r="F10" s="42" t="s">
        <v>18</v>
      </c>
      <c r="G10" s="42" t="s">
        <v>19</v>
      </c>
      <c r="H10" s="75"/>
      <c r="I10" s="75"/>
    </row>
    <row r="11" spans="1:10" customHeight="1" ht="14.45" s="8" customFormat="1">
      <c r="A11" s="46" t="s">
        <v>20</v>
      </c>
      <c r="B11" s="47"/>
      <c r="C11" s="48"/>
      <c r="D11" s="49"/>
      <c r="E11" s="50"/>
      <c r="F11" s="49"/>
      <c r="G11" s="49"/>
      <c r="H11" s="49"/>
      <c r="I11" s="47"/>
    </row>
    <row r="12" spans="1:10" customHeight="1" ht="45" s="8" customFormat="1">
      <c r="A12" s="51" t="s">
        <v>21</v>
      </c>
      <c r="B12" s="47" t="s">
        <v>22</v>
      </c>
      <c r="C12" s="52">
        <v>8100000</v>
      </c>
      <c r="D12" s="53">
        <v>44594</v>
      </c>
      <c r="E12" s="53"/>
      <c r="F12" s="54">
        <v>0</v>
      </c>
      <c r="G12" s="52">
        <v>0</v>
      </c>
      <c r="H12" s="47"/>
      <c r="I12" s="47"/>
    </row>
    <row r="13" spans="1:10" customHeight="1" ht="14.45" s="8" customFormat="1">
      <c r="A13" s="46" t="s">
        <v>23</v>
      </c>
      <c r="B13" s="47"/>
      <c r="C13" s="52"/>
      <c r="D13" s="55"/>
      <c r="E13" s="55"/>
      <c r="F13" s="54"/>
      <c r="G13" s="52"/>
      <c r="H13" s="47"/>
      <c r="I13" s="47"/>
    </row>
    <row r="14" spans="1:10" customHeight="1" ht="30" s="8" customFormat="1">
      <c r="A14" s="51" t="s">
        <v>24</v>
      </c>
      <c r="B14" s="47" t="s">
        <v>25</v>
      </c>
      <c r="C14" s="52">
        <v>12000000</v>
      </c>
      <c r="D14" s="53">
        <v>45602</v>
      </c>
      <c r="E14" s="55"/>
      <c r="F14" s="54">
        <v>0</v>
      </c>
      <c r="G14" s="52">
        <v>0</v>
      </c>
      <c r="H14" s="47"/>
      <c r="I14" s="47"/>
    </row>
    <row r="15" spans="1:10" customHeight="1" ht="14.45" s="8" customFormat="1">
      <c r="A15" s="46" t="s">
        <v>26</v>
      </c>
      <c r="B15" s="47"/>
      <c r="C15" s="52"/>
      <c r="D15" s="55"/>
      <c r="E15" s="55"/>
      <c r="F15" s="54"/>
      <c r="G15" s="52"/>
      <c r="H15" s="47"/>
      <c r="I15" s="47"/>
    </row>
    <row r="16" spans="1:10" customHeight="1" ht="45" s="8" customFormat="1">
      <c r="A16" s="51" t="s">
        <v>27</v>
      </c>
      <c r="B16" s="47" t="s">
        <v>28</v>
      </c>
      <c r="C16" s="52">
        <v>57600000</v>
      </c>
      <c r="D16" s="55" t="s">
        <v>29</v>
      </c>
      <c r="E16" s="55"/>
      <c r="F16" s="54">
        <f>G16/C16</f>
        <v>0.9882919546875</v>
      </c>
      <c r="G16" s="52">
        <v>56925616.59</v>
      </c>
      <c r="H16" s="47"/>
      <c r="I16" s="47" t="s">
        <v>30</v>
      </c>
    </row>
    <row r="17" spans="1:10" s="8" customFormat="1">
      <c r="A17" s="46" t="s">
        <v>31</v>
      </c>
      <c r="B17" s="47"/>
      <c r="C17" s="52"/>
      <c r="D17" s="55"/>
      <c r="E17" s="55"/>
      <c r="F17" s="54"/>
      <c r="G17" s="52"/>
      <c r="H17" s="47"/>
      <c r="I17" s="47"/>
    </row>
    <row r="18" spans="1:10" customHeight="1" ht="45" s="8" customFormat="1">
      <c r="A18" s="83" t="s">
        <v>32</v>
      </c>
      <c r="B18" s="85" t="s">
        <v>33</v>
      </c>
      <c r="C18" s="87">
        <f>700000+300000</f>
        <v>1000000</v>
      </c>
      <c r="D18" s="88">
        <v>45097</v>
      </c>
      <c r="E18" s="55"/>
      <c r="F18" s="54">
        <f>G18/C18</f>
        <v>0.91454006</v>
      </c>
      <c r="G18" s="87">
        <f>149929.03+550000+214611.03</f>
        <v>914540.06</v>
      </c>
      <c r="H18" s="47"/>
      <c r="I18" s="47" t="s">
        <v>34</v>
      </c>
    </row>
    <row r="19" spans="1:10" customHeight="1" ht="60" s="8" customFormat="1">
      <c r="A19" s="83" t="s">
        <v>35</v>
      </c>
      <c r="B19" s="85" t="s">
        <v>36</v>
      </c>
      <c r="C19" s="87">
        <f>1400000+600000</f>
        <v>2000000</v>
      </c>
      <c r="D19" s="88">
        <v>45084</v>
      </c>
      <c r="E19" s="55"/>
      <c r="F19" s="54">
        <f>G19/C19</f>
        <v>0.912375555</v>
      </c>
      <c r="G19" s="87">
        <v>1824751.11</v>
      </c>
      <c r="H19" s="47"/>
      <c r="I19" s="47" t="s">
        <v>34</v>
      </c>
    </row>
    <row r="20" spans="1:10" customHeight="1" ht="45" s="8" customFormat="1">
      <c r="A20" s="83" t="s">
        <v>37</v>
      </c>
      <c r="B20" s="85" t="s">
        <v>38</v>
      </c>
      <c r="C20" s="87">
        <f>1225000+525000</f>
        <v>1750000</v>
      </c>
      <c r="D20" s="88">
        <v>45114</v>
      </c>
      <c r="E20" s="55"/>
      <c r="F20" s="54">
        <f>G20/C20</f>
        <v>0.46422132</v>
      </c>
      <c r="G20" s="87">
        <v>812387.31</v>
      </c>
      <c r="H20" s="47"/>
      <c r="I20" s="47" t="s">
        <v>34</v>
      </c>
    </row>
    <row r="21" spans="1:10" customHeight="1" ht="45" s="8" customFormat="1">
      <c r="A21" s="83" t="s">
        <v>39</v>
      </c>
      <c r="B21" s="47" t="s">
        <v>40</v>
      </c>
      <c r="C21" s="87">
        <f>700000+300000</f>
        <v>1000000</v>
      </c>
      <c r="D21" s="88">
        <v>45084</v>
      </c>
      <c r="E21" s="55"/>
      <c r="F21" s="54">
        <f>G21/C21</f>
        <v>0</v>
      </c>
      <c r="G21" s="89">
        <v>0</v>
      </c>
      <c r="H21" s="47"/>
      <c r="I21" s="47"/>
    </row>
    <row r="22" spans="1:10" customHeight="1" ht="45" s="8" customFormat="1">
      <c r="A22" s="83" t="s">
        <v>41</v>
      </c>
      <c r="B22" s="47" t="s">
        <v>42</v>
      </c>
      <c r="C22" s="87">
        <f>700000+300000</f>
        <v>1000000</v>
      </c>
      <c r="D22" s="88">
        <v>45084</v>
      </c>
      <c r="E22" s="55"/>
      <c r="F22" s="54">
        <f>G22/C22</f>
        <v>0</v>
      </c>
      <c r="G22" s="89">
        <v>0</v>
      </c>
      <c r="H22" s="47"/>
      <c r="I22" s="47"/>
    </row>
    <row r="23" spans="1:10" customHeight="1" ht="45" s="8" customFormat="1">
      <c r="A23" s="83" t="s">
        <v>43</v>
      </c>
      <c r="B23" s="85" t="s">
        <v>44</v>
      </c>
      <c r="C23" s="87">
        <f>700000+300000</f>
        <v>1000000</v>
      </c>
      <c r="D23" s="88">
        <v>45121</v>
      </c>
      <c r="E23" s="55"/>
      <c r="F23" s="54">
        <f>G23/C23</f>
        <v>0.69981959</v>
      </c>
      <c r="G23" s="87">
        <f>149819.59+550000</f>
        <v>699819.59</v>
      </c>
      <c r="H23" s="47"/>
      <c r="I23" s="47" t="s">
        <v>34</v>
      </c>
    </row>
    <row r="24" spans="1:10" customHeight="1" ht="45" s="8" customFormat="1">
      <c r="A24" s="83" t="s">
        <v>43</v>
      </c>
      <c r="B24" s="85" t="s">
        <v>45</v>
      </c>
      <c r="C24" s="87">
        <f>700000+300000</f>
        <v>1000000</v>
      </c>
      <c r="D24" s="88">
        <v>45099</v>
      </c>
      <c r="E24" s="55"/>
      <c r="F24" s="54">
        <f>G24/C24</f>
        <v>0.89379874</v>
      </c>
      <c r="G24" s="90">
        <v>893798.74</v>
      </c>
      <c r="H24" s="47"/>
      <c r="I24" s="47" t="s">
        <v>34</v>
      </c>
    </row>
    <row r="25" spans="1:10" customHeight="1" ht="45" s="8" customFormat="1">
      <c r="A25" s="83" t="s">
        <v>46</v>
      </c>
      <c r="B25" s="85" t="s">
        <v>47</v>
      </c>
      <c r="C25" s="87">
        <f>700000+300000</f>
        <v>1000000</v>
      </c>
      <c r="D25" s="88">
        <v>45101</v>
      </c>
      <c r="E25" s="55"/>
      <c r="F25" s="54">
        <f>G25/C25</f>
        <v>0.97266319</v>
      </c>
      <c r="G25" s="87">
        <v>972663.19</v>
      </c>
      <c r="H25" s="47"/>
      <c r="I25" s="47" t="s">
        <v>34</v>
      </c>
    </row>
    <row r="26" spans="1:10" customHeight="1" ht="45" s="8" customFormat="1">
      <c r="A26" s="83" t="s">
        <v>48</v>
      </c>
      <c r="B26" s="85" t="s">
        <v>49</v>
      </c>
      <c r="C26" s="87">
        <f>700000+300000</f>
        <v>1000000</v>
      </c>
      <c r="D26" s="88">
        <v>45116</v>
      </c>
      <c r="E26" s="55"/>
      <c r="F26" s="54">
        <f>G26/C26</f>
        <v>0.90400998</v>
      </c>
      <c r="G26" s="87">
        <v>904009.98</v>
      </c>
      <c r="H26" s="47"/>
      <c r="I26" s="47" t="s">
        <v>34</v>
      </c>
    </row>
    <row r="27" spans="1:10" customHeight="1" ht="45" s="8" customFormat="1">
      <c r="A27" s="83" t="s">
        <v>43</v>
      </c>
      <c r="B27" s="85" t="s">
        <v>50</v>
      </c>
      <c r="C27" s="87">
        <f>700000+300000</f>
        <v>1000000</v>
      </c>
      <c r="D27" s="88">
        <v>45094</v>
      </c>
      <c r="E27" s="55"/>
      <c r="F27" s="54">
        <f>G27/C27</f>
        <v>0.91455548</v>
      </c>
      <c r="G27" s="87">
        <f>149934.89+550000+214620.59</f>
        <v>914555.48</v>
      </c>
      <c r="H27" s="47"/>
      <c r="I27" s="47" t="s">
        <v>34</v>
      </c>
    </row>
    <row r="28" spans="1:10" customHeight="1" ht="45" s="8" customFormat="1">
      <c r="A28" s="83" t="s">
        <v>43</v>
      </c>
      <c r="B28" s="47" t="s">
        <v>51</v>
      </c>
      <c r="C28" s="87">
        <f>700000+300000</f>
        <v>1000000</v>
      </c>
      <c r="D28" s="88">
        <v>45084</v>
      </c>
      <c r="E28" s="55"/>
      <c r="F28" s="54">
        <f>G28/C28</f>
        <v>0</v>
      </c>
      <c r="G28" s="87">
        <v>0</v>
      </c>
      <c r="H28" s="47"/>
      <c r="I28" s="47"/>
    </row>
    <row r="29" spans="1:10" customHeight="1" ht="45" s="8" customFormat="1">
      <c r="A29" s="83" t="s">
        <v>43</v>
      </c>
      <c r="B29" s="85" t="s">
        <v>52</v>
      </c>
      <c r="C29" s="87">
        <f>700000+300000</f>
        <v>1000000</v>
      </c>
      <c r="D29" s="88">
        <v>45110</v>
      </c>
      <c r="E29" s="55"/>
      <c r="F29" s="54">
        <f>G29/C29</f>
        <v>0.91252096</v>
      </c>
      <c r="G29" s="87">
        <f>149979.48+550000+212541.48</f>
        <v>912520.96</v>
      </c>
      <c r="H29" s="47"/>
      <c r="I29" s="47" t="s">
        <v>34</v>
      </c>
    </row>
    <row r="30" spans="1:10" customHeight="1" ht="45" s="8" customFormat="1">
      <c r="A30" s="83" t="s">
        <v>53</v>
      </c>
      <c r="B30" s="85" t="s">
        <v>54</v>
      </c>
      <c r="C30" s="87">
        <f>700000+300000</f>
        <v>1000000</v>
      </c>
      <c r="D30" s="88">
        <v>45120</v>
      </c>
      <c r="E30" s="55"/>
      <c r="F30" s="54">
        <f>G30/C30</f>
        <v>0.89601267</v>
      </c>
      <c r="G30" s="87">
        <v>896012.67</v>
      </c>
      <c r="H30" s="47"/>
      <c r="I30" s="47" t="s">
        <v>34</v>
      </c>
    </row>
    <row r="31" spans="1:10" customHeight="1" ht="45" s="8" customFormat="1">
      <c r="A31" s="83" t="s">
        <v>43</v>
      </c>
      <c r="B31" s="85" t="s">
        <v>55</v>
      </c>
      <c r="C31" s="87">
        <f>700000+300000</f>
        <v>1000000</v>
      </c>
      <c r="D31" s="88">
        <v>45105</v>
      </c>
      <c r="E31" s="55"/>
      <c r="F31" s="54">
        <f>G31/C31</f>
        <v>0.699925</v>
      </c>
      <c r="G31" s="90">
        <f>149925+550000</f>
        <v>699925</v>
      </c>
      <c r="H31" s="47"/>
      <c r="I31" s="47" t="s">
        <v>34</v>
      </c>
    </row>
    <row r="32" spans="1:10" customHeight="1" ht="45" s="8" customFormat="1">
      <c r="A32" s="83" t="s">
        <v>43</v>
      </c>
      <c r="B32" s="85" t="s">
        <v>56</v>
      </c>
      <c r="C32" s="87">
        <f>700000+300000</f>
        <v>1000000</v>
      </c>
      <c r="D32" s="88">
        <v>45125</v>
      </c>
      <c r="E32" s="55"/>
      <c r="F32" s="54">
        <f>G32/C32</f>
        <v>0.90507488</v>
      </c>
      <c r="G32" s="87">
        <v>905074.88</v>
      </c>
      <c r="H32" s="47"/>
      <c r="I32" s="47" t="s">
        <v>34</v>
      </c>
    </row>
    <row r="33" spans="1:10" customHeight="1" ht="45" s="8" customFormat="1">
      <c r="A33" s="83" t="s">
        <v>57</v>
      </c>
      <c r="B33" s="85" t="s">
        <v>58</v>
      </c>
      <c r="C33" s="87">
        <f>700000+300000</f>
        <v>1000000</v>
      </c>
      <c r="D33" s="88">
        <v>45112</v>
      </c>
      <c r="E33" s="55"/>
      <c r="F33" s="54">
        <f>G33/C33</f>
        <v>0.699925</v>
      </c>
      <c r="G33" s="87">
        <f>149925+550000</f>
        <v>699925</v>
      </c>
      <c r="H33" s="47"/>
      <c r="I33" s="47" t="s">
        <v>34</v>
      </c>
    </row>
    <row r="34" spans="1:10" customHeight="1" ht="45" s="8" customFormat="1">
      <c r="A34" s="83" t="s">
        <v>59</v>
      </c>
      <c r="B34" s="85" t="s">
        <v>60</v>
      </c>
      <c r="C34" s="87">
        <f>700000+300000</f>
        <v>1000000</v>
      </c>
      <c r="D34" s="88">
        <v>45104</v>
      </c>
      <c r="E34" s="55"/>
      <c r="F34" s="54">
        <f>G34/C34</f>
        <v>0.91461178</v>
      </c>
      <c r="G34" s="87">
        <v>914611.78</v>
      </c>
      <c r="H34" s="47"/>
      <c r="I34" s="47" t="s">
        <v>34</v>
      </c>
    </row>
    <row r="35" spans="1:10" customHeight="1" ht="45" s="8" customFormat="1">
      <c r="A35" s="83" t="s">
        <v>57</v>
      </c>
      <c r="B35" s="85" t="s">
        <v>61</v>
      </c>
      <c r="C35" s="87">
        <f>700000+300000</f>
        <v>1000000</v>
      </c>
      <c r="D35" s="88">
        <v>45113</v>
      </c>
      <c r="E35" s="55"/>
      <c r="F35" s="54">
        <f>G35/C35</f>
        <v>0.699925</v>
      </c>
      <c r="G35" s="87">
        <f>149925+550000</f>
        <v>699925</v>
      </c>
      <c r="H35" s="47"/>
      <c r="I35" s="47" t="s">
        <v>34</v>
      </c>
    </row>
    <row r="36" spans="1:10" customHeight="1" ht="45" s="8" customFormat="1">
      <c r="A36" s="83" t="s">
        <v>57</v>
      </c>
      <c r="B36" s="85" t="s">
        <v>62</v>
      </c>
      <c r="C36" s="87">
        <f>700000+300000</f>
        <v>1000000</v>
      </c>
      <c r="D36" s="88">
        <v>45108</v>
      </c>
      <c r="E36" s="55"/>
      <c r="F36" s="54">
        <f>G36/C36</f>
        <v>0.9197295</v>
      </c>
      <c r="G36" s="87">
        <f>149857.58+550000+219871.92</f>
        <v>919729.5</v>
      </c>
      <c r="H36" s="47"/>
      <c r="I36" s="47" t="s">
        <v>34</v>
      </c>
    </row>
    <row r="37" spans="1:10" customHeight="1" ht="45" s="8" customFormat="1">
      <c r="A37" s="83" t="s">
        <v>57</v>
      </c>
      <c r="B37" s="85" t="s">
        <v>63</v>
      </c>
      <c r="C37" s="87">
        <f>700000+300000</f>
        <v>1000000</v>
      </c>
      <c r="D37" s="88">
        <v>45115</v>
      </c>
      <c r="E37" s="55"/>
      <c r="F37" s="54">
        <f>G37/C37</f>
        <v>0.699925</v>
      </c>
      <c r="G37" s="87">
        <f>149925+550000</f>
        <v>699925</v>
      </c>
      <c r="H37" s="47"/>
      <c r="I37" s="47" t="s">
        <v>34</v>
      </c>
    </row>
    <row r="38" spans="1:10" customHeight="1" ht="45" s="8" customFormat="1">
      <c r="A38" s="83" t="s">
        <v>57</v>
      </c>
      <c r="B38" s="85" t="s">
        <v>64</v>
      </c>
      <c r="C38" s="87">
        <f>700000+300000</f>
        <v>1000000</v>
      </c>
      <c r="D38" s="88">
        <v>45109</v>
      </c>
      <c r="E38" s="55"/>
      <c r="F38" s="54">
        <f>G38/C38</f>
        <v>0.9140464</v>
      </c>
      <c r="G38" s="87">
        <f>149996.2+550000+214050.2</f>
        <v>914046.4</v>
      </c>
      <c r="H38" s="47"/>
      <c r="I38" s="47" t="s">
        <v>34</v>
      </c>
    </row>
    <row r="39" spans="1:10" customHeight="1" ht="45" s="8" customFormat="1">
      <c r="A39" s="83" t="s">
        <v>57</v>
      </c>
      <c r="B39" s="86" t="s">
        <v>65</v>
      </c>
      <c r="C39" s="87">
        <f>700000+300000</f>
        <v>1000000</v>
      </c>
      <c r="D39" s="88">
        <v>45084</v>
      </c>
      <c r="E39" s="55"/>
      <c r="F39" s="54">
        <f>G39/C39</f>
        <v>0.91432863</v>
      </c>
      <c r="G39" s="87">
        <v>914328.63</v>
      </c>
      <c r="H39" s="47"/>
      <c r="I39" s="47" t="s">
        <v>34</v>
      </c>
    </row>
    <row r="40" spans="1:10" customHeight="1" ht="45" s="8" customFormat="1">
      <c r="A40" s="83" t="s">
        <v>57</v>
      </c>
      <c r="B40" s="85" t="s">
        <v>66</v>
      </c>
      <c r="C40" s="87">
        <f>700000+300000</f>
        <v>1000000</v>
      </c>
      <c r="D40" s="88">
        <v>45102</v>
      </c>
      <c r="E40" s="55"/>
      <c r="F40" s="54">
        <f>G40/C40</f>
        <v>0.90977251</v>
      </c>
      <c r="G40" s="87">
        <v>909772.51</v>
      </c>
      <c r="H40" s="47"/>
      <c r="I40" s="47" t="s">
        <v>34</v>
      </c>
    </row>
    <row r="41" spans="1:10" customHeight="1" ht="45" s="8" customFormat="1">
      <c r="A41" s="83" t="s">
        <v>57</v>
      </c>
      <c r="B41" s="86" t="s">
        <v>67</v>
      </c>
      <c r="C41" s="87">
        <f>700000+300000</f>
        <v>1000000</v>
      </c>
      <c r="D41" s="88">
        <v>45099</v>
      </c>
      <c r="E41" s="55"/>
      <c r="F41" s="54">
        <f>G41/C41</f>
        <v>0.91456002</v>
      </c>
      <c r="G41" s="87">
        <v>914560.02</v>
      </c>
      <c r="H41" s="47"/>
      <c r="I41" s="47" t="s">
        <v>34</v>
      </c>
    </row>
    <row r="42" spans="1:10" customHeight="1" ht="45" s="8" customFormat="1">
      <c r="A42" s="83" t="s">
        <v>57</v>
      </c>
      <c r="B42" s="85" t="s">
        <v>68</v>
      </c>
      <c r="C42" s="87">
        <f>700000+300000</f>
        <v>1000000</v>
      </c>
      <c r="D42" s="88">
        <v>45122</v>
      </c>
      <c r="E42" s="55"/>
      <c r="F42" s="54">
        <f>G42/C42</f>
        <v>0.69998638</v>
      </c>
      <c r="G42" s="87">
        <f>149986.38+550000</f>
        <v>699986.38</v>
      </c>
      <c r="H42" s="47"/>
      <c r="I42" s="47" t="s">
        <v>34</v>
      </c>
    </row>
    <row r="43" spans="1:10" customHeight="1" ht="45" s="8" customFormat="1">
      <c r="A43" s="83" t="s">
        <v>57</v>
      </c>
      <c r="B43" s="85" t="s">
        <v>69</v>
      </c>
      <c r="C43" s="87">
        <f>700000+300000</f>
        <v>1000000</v>
      </c>
      <c r="D43" s="88">
        <v>45103</v>
      </c>
      <c r="E43" s="55"/>
      <c r="F43" s="54">
        <f>G43/C43</f>
        <v>0.91289855</v>
      </c>
      <c r="G43" s="87">
        <v>912898.55</v>
      </c>
      <c r="H43" s="47"/>
      <c r="I43" s="47" t="s">
        <v>34</v>
      </c>
    </row>
    <row r="44" spans="1:10" customHeight="1" ht="45" s="8" customFormat="1">
      <c r="A44" s="83" t="s">
        <v>57</v>
      </c>
      <c r="B44" s="85" t="s">
        <v>70</v>
      </c>
      <c r="C44" s="87">
        <f>700000+300000</f>
        <v>1000000</v>
      </c>
      <c r="D44" s="88">
        <v>45118</v>
      </c>
      <c r="E44" s="55"/>
      <c r="F44" s="54">
        <f>G44/C44</f>
        <v>0.88998045</v>
      </c>
      <c r="G44" s="91">
        <v>889980.45</v>
      </c>
      <c r="H44" s="47"/>
      <c r="I44" s="47" t="s">
        <v>34</v>
      </c>
    </row>
    <row r="45" spans="1:10" customHeight="1" ht="45" s="8" customFormat="1">
      <c r="A45" s="83" t="s">
        <v>57</v>
      </c>
      <c r="B45" s="86" t="s">
        <v>71</v>
      </c>
      <c r="C45" s="87">
        <f>700000+300000</f>
        <v>1000000</v>
      </c>
      <c r="D45" s="88">
        <v>45106</v>
      </c>
      <c r="E45" s="55"/>
      <c r="F45" s="54">
        <f>G45/C45</f>
        <v>0.91456122</v>
      </c>
      <c r="G45" s="87">
        <v>914561.22</v>
      </c>
      <c r="H45" s="47"/>
      <c r="I45" s="47" t="s">
        <v>34</v>
      </c>
    </row>
    <row r="46" spans="1:10" customHeight="1" ht="45" s="8" customFormat="1">
      <c r="A46" s="83" t="s">
        <v>57</v>
      </c>
      <c r="B46" s="85" t="s">
        <v>72</v>
      </c>
      <c r="C46" s="87">
        <f>700000+300000</f>
        <v>1000000</v>
      </c>
      <c r="D46" s="88">
        <v>45098</v>
      </c>
      <c r="E46" s="55"/>
      <c r="F46" s="54">
        <f>G46/C46</f>
        <v>0.914565</v>
      </c>
      <c r="G46" s="87">
        <v>914565</v>
      </c>
      <c r="H46" s="47"/>
      <c r="I46" s="47" t="s">
        <v>34</v>
      </c>
    </row>
    <row r="47" spans="1:10" customHeight="1" ht="45" s="8" customFormat="1">
      <c r="A47" s="83" t="s">
        <v>57</v>
      </c>
      <c r="B47" s="85" t="s">
        <v>73</v>
      </c>
      <c r="C47" s="87">
        <f>700000+300000</f>
        <v>1000000</v>
      </c>
      <c r="D47" s="88">
        <v>45127</v>
      </c>
      <c r="E47" s="55"/>
      <c r="F47" s="54">
        <f>G47/C47</f>
        <v>0.699925</v>
      </c>
      <c r="G47" s="87">
        <f>149925+550000</f>
        <v>699925</v>
      </c>
      <c r="H47" s="47"/>
      <c r="I47" s="47" t="s">
        <v>34</v>
      </c>
    </row>
    <row r="48" spans="1:10" customHeight="1" ht="45" s="8" customFormat="1">
      <c r="A48" s="83" t="s">
        <v>57</v>
      </c>
      <c r="B48" s="85" t="s">
        <v>74</v>
      </c>
      <c r="C48" s="87">
        <f>700000+300000</f>
        <v>1000000</v>
      </c>
      <c r="D48" s="88">
        <v>45119</v>
      </c>
      <c r="E48" s="55"/>
      <c r="F48" s="54">
        <f>G48/C48</f>
        <v>0.89616777</v>
      </c>
      <c r="G48" s="90">
        <v>896167.77</v>
      </c>
      <c r="H48" s="47"/>
      <c r="I48" s="47" t="s">
        <v>34</v>
      </c>
    </row>
    <row r="49" spans="1:10" customHeight="1" ht="60" s="8" customFormat="1">
      <c r="A49" s="83" t="s">
        <v>75</v>
      </c>
      <c r="B49" s="85" t="s">
        <v>28</v>
      </c>
      <c r="C49" s="87">
        <f>1050000+450000</f>
        <v>1500000</v>
      </c>
      <c r="D49" s="88">
        <v>45126</v>
      </c>
      <c r="E49" s="55"/>
      <c r="F49" s="54">
        <f>G49/C49</f>
        <v>0.51648711333333</v>
      </c>
      <c r="G49" s="90">
        <f>224730.67+550000</f>
        <v>774730.67</v>
      </c>
      <c r="H49" s="47"/>
      <c r="I49" s="47" t="s">
        <v>34</v>
      </c>
    </row>
    <row r="50" spans="1:10" customHeight="1" ht="30" s="8" customFormat="1">
      <c r="A50" s="84" t="s">
        <v>76</v>
      </c>
      <c r="B50" s="47"/>
      <c r="C50" s="87">
        <v>5232000</v>
      </c>
      <c r="D50" s="88">
        <v>45442</v>
      </c>
      <c r="E50" s="55"/>
      <c r="F50" s="54">
        <f>G50/C50</f>
        <v>0</v>
      </c>
      <c r="G50" s="90">
        <v>0</v>
      </c>
      <c r="H50" s="47"/>
      <c r="I50" s="47"/>
    </row>
    <row r="51" spans="1:10" customHeight="1" ht="14.45" s="8" customFormat="1">
      <c r="A51" s="56" t="s">
        <v>77</v>
      </c>
      <c r="B51" s="47"/>
      <c r="C51" s="52"/>
      <c r="D51" s="55"/>
      <c r="E51" s="55"/>
      <c r="F51" s="54"/>
      <c r="G51" s="52"/>
      <c r="H51" s="47"/>
      <c r="I51" s="47"/>
    </row>
    <row r="52" spans="1:10" customHeight="1" ht="14.45" s="8" customFormat="1">
      <c r="A52" s="51" t="s">
        <v>78</v>
      </c>
      <c r="B52" s="47"/>
      <c r="C52" s="52">
        <v>13683994.26</v>
      </c>
      <c r="D52" s="53">
        <v>43445</v>
      </c>
      <c r="E52" s="55"/>
      <c r="F52" s="54">
        <f>G52/C52</f>
        <v>0.95162500090087</v>
      </c>
      <c r="G52" s="52">
        <v>13022031.05</v>
      </c>
      <c r="H52" s="47"/>
      <c r="I52" s="47" t="s">
        <v>34</v>
      </c>
    </row>
    <row r="53" spans="1:10" customHeight="1" ht="14.45" s="8" customFormat="1">
      <c r="A53" s="56" t="s">
        <v>79</v>
      </c>
      <c r="B53" s="47"/>
      <c r="C53" s="52"/>
      <c r="D53" s="55"/>
      <c r="E53" s="55"/>
      <c r="F53" s="54"/>
      <c r="G53" s="52"/>
      <c r="H53" s="47"/>
      <c r="I53" s="47"/>
    </row>
    <row r="54" spans="1:10" customHeight="1" ht="45" s="8" customFormat="1">
      <c r="A54" s="51" t="s">
        <v>80</v>
      </c>
      <c r="B54" s="47"/>
      <c r="C54" s="52">
        <v>9072000</v>
      </c>
      <c r="D54" s="53">
        <v>45180</v>
      </c>
      <c r="E54" s="55"/>
      <c r="F54" s="54">
        <f>G54/C54</f>
        <v>1</v>
      </c>
      <c r="G54" s="52">
        <v>9072000</v>
      </c>
      <c r="H54" s="47"/>
      <c r="I54" s="47"/>
    </row>
    <row r="55" spans="1:10">
      <c r="A55" s="46" t="s">
        <v>81</v>
      </c>
      <c r="B55" s="47"/>
      <c r="C55" s="52"/>
      <c r="D55" s="55"/>
      <c r="E55" s="55"/>
      <c r="F55" s="54"/>
      <c r="G55" s="52"/>
      <c r="H55" s="47"/>
      <c r="I55" s="47"/>
      <c r="J55" s="8"/>
    </row>
    <row r="56" spans="1:10" customHeight="1" ht="62.25">
      <c r="A56" s="83" t="s">
        <v>82</v>
      </c>
      <c r="B56" s="47"/>
      <c r="C56" s="52">
        <v>10000000</v>
      </c>
      <c r="D56" s="53">
        <v>45270</v>
      </c>
      <c r="E56" s="55"/>
      <c r="F56" s="54">
        <f>G56/C56</f>
        <v>0.429969318</v>
      </c>
      <c r="G56" s="52">
        <v>4299693.18</v>
      </c>
      <c r="H56" s="47"/>
      <c r="I56" s="47" t="s">
        <v>34</v>
      </c>
      <c r="J56" s="8"/>
    </row>
    <row r="57" spans="1:10">
      <c r="A57" s="56" t="s">
        <v>83</v>
      </c>
      <c r="B57" s="47"/>
      <c r="C57" s="52"/>
      <c r="D57" s="55"/>
      <c r="E57" s="55"/>
      <c r="F57" s="54"/>
      <c r="G57" s="52"/>
      <c r="H57" s="47"/>
      <c r="I57" s="47"/>
    </row>
    <row r="58" spans="1:10" customHeight="1" ht="30">
      <c r="A58" s="61" t="s">
        <v>84</v>
      </c>
      <c r="B58" s="62"/>
      <c r="C58" s="63">
        <v>3724778.85</v>
      </c>
      <c r="D58" s="64" t="s">
        <v>85</v>
      </c>
      <c r="E58" s="64"/>
      <c r="F58" s="54">
        <f>G58/C58</f>
        <v>0.95403543219754</v>
      </c>
      <c r="G58" s="63">
        <v>3553571</v>
      </c>
      <c r="H58" s="62"/>
      <c r="I58" s="62"/>
    </row>
    <row r="59" spans="1:10">
      <c r="A59" s="65" t="s">
        <v>86</v>
      </c>
      <c r="B59" s="65"/>
      <c r="C59" s="67">
        <f>SUM(C12:C58)</f>
        <v>153662773.11</v>
      </c>
      <c r="D59" s="65"/>
      <c r="E59" s="65"/>
      <c r="F59" s="65"/>
      <c r="G59" s="67">
        <f>SUM(G12:G58)</f>
        <v>112512609.67</v>
      </c>
      <c r="H59" s="66"/>
      <c r="I59" s="66"/>
    </row>
    <row r="60" spans="1:10">
      <c r="A60" s="59"/>
      <c r="B60" s="60"/>
      <c r="C60" s="60"/>
      <c r="D60" s="60"/>
      <c r="E60" s="60"/>
      <c r="F60" s="60"/>
      <c r="G60" s="60"/>
      <c r="I60" s="6"/>
    </row>
    <row r="61" spans="1:10">
      <c r="A61" s="57"/>
      <c r="B61" s="58"/>
      <c r="C61" s="58"/>
      <c r="D61" s="13"/>
      <c r="E61" s="58"/>
      <c r="I61" s="6"/>
    </row>
    <row r="62" spans="1:10">
      <c r="A62" s="76" t="s">
        <v>87</v>
      </c>
      <c r="B62" s="77"/>
      <c r="C62" s="77"/>
      <c r="D62" s="77"/>
      <c r="E62" s="77"/>
      <c r="F62" s="77"/>
      <c r="G62" s="77"/>
      <c r="H62" s="77"/>
      <c r="I62" s="78"/>
    </row>
    <row r="63" spans="1:10">
      <c r="A63" s="5"/>
      <c r="I63" s="6"/>
    </row>
    <row r="64" spans="1:10">
      <c r="A64" s="5"/>
      <c r="I64" s="6"/>
    </row>
    <row r="65" spans="1:10" customHeight="1" ht="16.9" s="8" customFormat="1">
      <c r="A65" s="92" t="s">
        <v>88</v>
      </c>
      <c r="B65" s="93"/>
      <c r="C65" s="40"/>
      <c r="D65" s="94" t="s">
        <v>89</v>
      </c>
      <c r="E65" s="94"/>
      <c r="G65" s="94" t="s">
        <v>90</v>
      </c>
      <c r="H65" s="94"/>
      <c r="I65" s="6"/>
    </row>
    <row r="66" spans="1:10">
      <c r="A66" s="80" t="s">
        <v>91</v>
      </c>
      <c r="B66" s="68"/>
      <c r="C66" s="41"/>
      <c r="D66" s="68" t="s">
        <v>92</v>
      </c>
      <c r="E66" s="68"/>
      <c r="F66" s="41"/>
      <c r="G66" s="95" t="s">
        <v>93</v>
      </c>
      <c r="H66" s="68"/>
      <c r="I66" s="10"/>
    </row>
    <row r="67" spans="1:10">
      <c r="J67" s="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D66:E66"/>
    <mergeCell ref="A3:I3"/>
    <mergeCell ref="F9:G9"/>
    <mergeCell ref="H9:H10"/>
    <mergeCell ref="I9:I10"/>
    <mergeCell ref="A62:I62"/>
    <mergeCell ref="A9:A10"/>
    <mergeCell ref="B9:B10"/>
    <mergeCell ref="C9:C10"/>
    <mergeCell ref="D9:D10"/>
    <mergeCell ref="E9:E10"/>
    <mergeCell ref="A66:B66"/>
    <mergeCell ref="G65:H65"/>
    <mergeCell ref="G66:H66"/>
    <mergeCell ref="A65:B65"/>
    <mergeCell ref="D65:E65"/>
  </mergeCells>
  <printOptions gridLines="false" gridLinesSet="true"/>
  <pageMargins left="0.7" right="0.7" top="0.75" bottom="0.75" header="0.3" footer="0.3"/>
  <pageSetup paperSize="9" orientation="landscape" scale="68" fitToHeight="1" fitToWidth="1" r:id="rId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M40"/>
  <sheetViews>
    <sheetView tabSelected="0" workbookViewId="0" zoomScale="70" zoomScaleNormal="70" showGridLines="true" showRowColHeaders="1">
      <selection activeCell="C36" sqref="C36"/>
    </sheetView>
  </sheetViews>
  <sheetFormatPr defaultRowHeight="14.4" outlineLevelRow="0" outlineLevelCol="0"/>
  <cols>
    <col min="1" max="1" width="19.7109375" customWidth="true" style="21"/>
    <col min="2" max="2" width="17.7109375" customWidth="true" style="21"/>
    <col min="3" max="3" width="17.7109375" customWidth="true" style="21"/>
    <col min="4" max="4" width="17.7109375" customWidth="true" style="21"/>
    <col min="5" max="5" width="17.7109375" customWidth="true" style="21"/>
    <col min="6" max="6" width="17.7109375" customWidth="true" style="21"/>
    <col min="7" max="7" width="17.7109375" customWidth="true" style="21"/>
    <col min="8" max="8" width="17.7109375" customWidth="true" style="21"/>
    <col min="9" max="9" width="17.7109375" customWidth="true" style="21"/>
    <col min="10" max="10" width="17.7109375" customWidth="true" style="21"/>
    <col min="11" max="11" width="17.7109375" customWidth="true" style="21"/>
    <col min="12" max="12" width="17.7109375" customWidth="true" style="21"/>
    <col min="13" max="13" width="8.85546875" customWidth="true" style="21"/>
  </cols>
  <sheetData>
    <row r="2" spans="1:13">
      <c r="A2" s="82" t="s">
        <v>94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</row>
    <row r="3" spans="1:13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</row>
    <row r="4" spans="1:13">
      <c r="A4" s="11" t="s">
        <v>2</v>
      </c>
      <c r="B4" s="11"/>
      <c r="C4" s="23"/>
      <c r="D4" s="11" t="s">
        <v>4</v>
      </c>
      <c r="E4" s="23"/>
    </row>
    <row r="5" spans="1:13">
      <c r="A5" s="19" t="s">
        <v>5</v>
      </c>
      <c r="B5" s="13"/>
      <c r="C5" s="24"/>
      <c r="D5" s="17" t="s">
        <v>7</v>
      </c>
      <c r="E5" s="24"/>
    </row>
    <row r="6" spans="1:13">
      <c r="A6" s="19" t="s">
        <v>8</v>
      </c>
      <c r="D6" s="19" t="s">
        <v>95</v>
      </c>
    </row>
    <row r="7" spans="1:13">
      <c r="A7" s="25"/>
      <c r="B7" s="26"/>
      <c r="C7" s="26"/>
      <c r="D7" s="26"/>
      <c r="E7" s="26"/>
      <c r="F7" s="26"/>
      <c r="G7" s="26"/>
      <c r="H7" s="26"/>
      <c r="I7" s="26"/>
      <c r="J7" s="26"/>
      <c r="K7" s="26"/>
      <c r="L7" s="26"/>
    </row>
    <row r="8" spans="1:13">
      <c r="A8" s="5"/>
      <c r="B8" s="5"/>
      <c r="D8" s="5"/>
      <c r="E8" s="5"/>
      <c r="F8" s="37"/>
      <c r="G8" s="37"/>
      <c r="H8" s="81" t="s">
        <v>96</v>
      </c>
      <c r="I8" s="81"/>
      <c r="J8" s="81"/>
      <c r="L8" s="37"/>
    </row>
    <row r="9" spans="1:13" customHeight="1" ht="86.45">
      <c r="A9" s="7" t="s">
        <v>97</v>
      </c>
      <c r="B9" s="38" t="s">
        <v>98</v>
      </c>
      <c r="C9" s="9" t="s">
        <v>99</v>
      </c>
      <c r="D9" s="9" t="s">
        <v>100</v>
      </c>
      <c r="E9" s="9" t="s">
        <v>101</v>
      </c>
      <c r="F9" s="9" t="s">
        <v>102</v>
      </c>
      <c r="G9" s="9" t="s">
        <v>103</v>
      </c>
      <c r="H9" s="20" t="s">
        <v>104</v>
      </c>
      <c r="I9" s="20" t="s">
        <v>105</v>
      </c>
      <c r="J9" s="20" t="s">
        <v>106</v>
      </c>
      <c r="K9" s="39" t="s">
        <v>107</v>
      </c>
      <c r="L9" s="20" t="s">
        <v>108</v>
      </c>
    </row>
    <row r="10" spans="1:13">
      <c r="A10" s="28"/>
      <c r="B10" s="29"/>
      <c r="C10" s="30"/>
      <c r="D10" s="27"/>
      <c r="E10" s="27"/>
      <c r="F10" s="27"/>
      <c r="G10" s="27"/>
      <c r="H10" s="27"/>
      <c r="I10" s="27"/>
      <c r="J10" s="27"/>
      <c r="K10" s="27"/>
      <c r="L10" s="27"/>
    </row>
    <row r="11" spans="1:13">
      <c r="A11" s="28"/>
      <c r="B11" s="29"/>
      <c r="C11" s="30"/>
      <c r="D11" s="27"/>
      <c r="E11" s="27"/>
      <c r="F11" s="27"/>
      <c r="G11" s="27"/>
      <c r="H11" s="27"/>
      <c r="I11" s="27"/>
      <c r="J11" s="27"/>
      <c r="K11" s="27"/>
      <c r="L11" s="27"/>
    </row>
    <row r="12" spans="1:13">
      <c r="A12" s="28"/>
      <c r="B12" s="29"/>
      <c r="C12" s="30"/>
      <c r="D12" s="27"/>
      <c r="E12" s="27"/>
      <c r="F12" s="27"/>
      <c r="G12" s="27"/>
      <c r="H12" s="27"/>
      <c r="I12" s="27"/>
      <c r="J12" s="27"/>
      <c r="K12" s="27"/>
      <c r="L12" s="27"/>
    </row>
    <row r="13" spans="1:13">
      <c r="A13" s="28"/>
      <c r="B13" s="29"/>
      <c r="C13" s="30"/>
      <c r="D13" s="27"/>
      <c r="E13" s="27"/>
      <c r="F13" s="27"/>
      <c r="G13" s="27"/>
      <c r="H13" s="27"/>
      <c r="I13" s="27"/>
      <c r="J13" s="27"/>
      <c r="K13" s="27"/>
      <c r="L13" s="27"/>
    </row>
    <row r="14" spans="1:13">
      <c r="A14" s="28"/>
      <c r="B14" s="29"/>
      <c r="C14" s="30"/>
      <c r="D14" s="27"/>
      <c r="E14" s="27"/>
      <c r="F14" s="27"/>
      <c r="G14" s="27"/>
      <c r="H14" s="27"/>
      <c r="I14" s="27"/>
      <c r="J14" s="27"/>
      <c r="K14" s="27"/>
      <c r="L14" s="27"/>
    </row>
    <row r="15" spans="1:13">
      <c r="A15" s="28"/>
      <c r="B15" s="29"/>
      <c r="C15" s="30"/>
      <c r="D15" s="27"/>
      <c r="E15" s="27"/>
      <c r="F15" s="27"/>
      <c r="G15" s="27"/>
      <c r="H15" s="27"/>
      <c r="I15" s="27"/>
      <c r="J15" s="27"/>
      <c r="K15" s="27"/>
      <c r="L15" s="27"/>
    </row>
    <row r="16" spans="1:13">
      <c r="A16" s="28"/>
      <c r="B16" s="29"/>
      <c r="C16" s="30"/>
      <c r="D16" s="27"/>
      <c r="E16" s="27"/>
      <c r="F16" s="27"/>
      <c r="G16" s="27"/>
      <c r="H16" s="27"/>
      <c r="I16" s="27"/>
      <c r="J16" s="27"/>
      <c r="K16" s="27"/>
      <c r="L16" s="27"/>
    </row>
    <row r="17" spans="1:13">
      <c r="A17" s="28"/>
      <c r="B17" s="29"/>
      <c r="C17" s="30"/>
      <c r="D17" s="27"/>
      <c r="E17" s="27"/>
      <c r="F17" s="27"/>
      <c r="G17" s="27"/>
      <c r="H17" s="27"/>
      <c r="I17" s="27"/>
      <c r="J17" s="27"/>
      <c r="K17" s="27"/>
      <c r="L17" s="27"/>
    </row>
    <row r="18" spans="1:13">
      <c r="A18" s="28"/>
      <c r="B18" s="27"/>
      <c r="C18" s="30"/>
      <c r="D18" s="27"/>
      <c r="E18" s="27"/>
      <c r="F18" s="27"/>
      <c r="G18" s="27"/>
      <c r="H18" s="27"/>
      <c r="I18" s="27"/>
      <c r="J18" s="27"/>
      <c r="K18" s="27"/>
      <c r="L18" s="27"/>
    </row>
    <row r="19" spans="1:13">
      <c r="A19" s="31"/>
      <c r="B19" s="32"/>
      <c r="C19" s="32"/>
      <c r="D19" s="32"/>
      <c r="E19" s="32"/>
      <c r="F19" s="32"/>
      <c r="G19" s="32"/>
      <c r="H19" s="32"/>
      <c r="I19" s="32"/>
      <c r="J19" s="32"/>
      <c r="K19" s="32"/>
      <c r="L19" s="33"/>
    </row>
    <row r="20" spans="1:13">
      <c r="A20" s="21" t="s">
        <v>109</v>
      </c>
      <c r="F20" s="21" t="s">
        <v>110</v>
      </c>
      <c r="L20" s="34"/>
    </row>
    <row r="21" spans="1:13">
      <c r="L21" s="34"/>
    </row>
    <row r="22" spans="1:13">
      <c r="A22" s="21" t="s">
        <v>111</v>
      </c>
      <c r="F22" s="26"/>
      <c r="G22" s="26"/>
      <c r="H22" s="26"/>
      <c r="L22" s="34"/>
    </row>
    <row r="23" spans="1:13">
      <c r="A23" s="26"/>
      <c r="B23" s="26"/>
      <c r="C23" s="26"/>
      <c r="F23" s="21" t="s">
        <v>112</v>
      </c>
      <c r="L23" s="34"/>
    </row>
    <row r="24" spans="1:13">
      <c r="A24" s="21" t="s">
        <v>113</v>
      </c>
      <c r="L24" s="34"/>
    </row>
    <row r="25" spans="1:13">
      <c r="L25" s="34"/>
    </row>
    <row r="26" spans="1:13">
      <c r="A26" s="26"/>
      <c r="B26" s="26"/>
      <c r="C26" s="26"/>
      <c r="L26" s="34"/>
    </row>
    <row r="27" spans="1:13">
      <c r="A27" s="21" t="s">
        <v>114</v>
      </c>
      <c r="L27" s="34"/>
    </row>
    <row r="28" spans="1:13">
      <c r="L28" s="34"/>
    </row>
    <row r="29" spans="1:13">
      <c r="A29" s="26"/>
      <c r="B29" s="26"/>
      <c r="C29" s="26"/>
      <c r="L29" s="34"/>
    </row>
    <row r="30" spans="1:13">
      <c r="A30" s="21" t="s">
        <v>115</v>
      </c>
      <c r="L30" s="34"/>
    </row>
    <row r="31" spans="1:13">
      <c r="L31" s="34"/>
    </row>
    <row r="32" spans="1:13">
      <c r="L32" s="34"/>
    </row>
    <row r="33" spans="1:13">
      <c r="A33" s="35" t="s">
        <v>116</v>
      </c>
      <c r="L33" s="34"/>
    </row>
    <row r="34" spans="1:13">
      <c r="A34" s="21">
        <v>1</v>
      </c>
      <c r="B34" s="21" t="s">
        <v>117</v>
      </c>
      <c r="L34" s="34"/>
    </row>
    <row r="35" spans="1:13">
      <c r="B35" s="21" t="s">
        <v>118</v>
      </c>
      <c r="L35" s="34"/>
    </row>
    <row r="36" spans="1:13">
      <c r="A36" s="21">
        <v>2</v>
      </c>
      <c r="B36" s="21" t="s">
        <v>119</v>
      </c>
      <c r="L36" s="34"/>
    </row>
    <row r="37" spans="1:13">
      <c r="A37" s="21">
        <v>3</v>
      </c>
      <c r="B37" s="21" t="s">
        <v>120</v>
      </c>
      <c r="L37" s="34"/>
    </row>
    <row r="38" spans="1:13">
      <c r="A38" s="21">
        <v>4</v>
      </c>
      <c r="B38" s="21" t="s">
        <v>121</v>
      </c>
      <c r="L38" s="34"/>
    </row>
    <row r="39" spans="1:13">
      <c r="B39" s="21" t="s">
        <v>122</v>
      </c>
      <c r="L39" s="34"/>
    </row>
    <row r="40" spans="1:13">
      <c r="A40" s="26">
        <v>5</v>
      </c>
      <c r="B40" s="26" t="s">
        <v>123</v>
      </c>
      <c r="C40" s="26"/>
      <c r="D40" s="26"/>
      <c r="E40" s="26"/>
      <c r="F40" s="26"/>
      <c r="G40" s="26"/>
      <c r="H40" s="26"/>
      <c r="I40" s="26"/>
      <c r="J40" s="26"/>
      <c r="K40" s="26"/>
      <c r="L40" s="36"/>
    </row>
  </sheetData>
  <sheetProtection sheet="true" objects="true" scenarios="tru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H8:J8"/>
    <mergeCell ref="A2:L2"/>
  </mergeCells>
  <printOptions gridLines="false" gridLinesSet="true"/>
  <pageMargins left="0.5" right="0.5" top="0.5" bottom="0.5" header="0.3" footer="0.3"/>
  <pageSetup paperSize="9" orientation="landscape" scale="64" fitToHeight="1" fitToWidth="1" r:id="rId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0"/>
  <sheetViews>
    <sheetView tabSelected="0" workbookViewId="0" showGridLines="true" showRowColHeaders="1">
      <selection activeCell="C36" sqref="C36"/>
    </sheetView>
  </sheetViews>
  <sheetFormatPr defaultRowHeight="14.4" outlineLevelRow="0" outlineLevelCol="0"/>
  <sheetData>
    <row r="1" spans="1:1" customHeight="1" ht="23.45">
      <c r="A1" s="18" t="s">
        <v>124</v>
      </c>
    </row>
    <row r="3" spans="1:1">
      <c r="A3" t="s">
        <v>125</v>
      </c>
    </row>
    <row r="5" spans="1:1">
      <c r="A5" t="s">
        <v>126</v>
      </c>
    </row>
    <row r="6" spans="1:1">
      <c r="A6" s="19" t="s">
        <v>127</v>
      </c>
    </row>
    <row r="9" spans="1:1">
      <c r="A9" t="s">
        <v>128</v>
      </c>
    </row>
    <row r="10" spans="1:1">
      <c r="A10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Form 6a -TFU</vt:lpstr>
      <vt:lpstr>Form 6b - TFU</vt:lpstr>
      <vt:lpstr>FDPP LICENSE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Jasmin Aure</dc:creator>
  <cp:lastModifiedBy>Angeline Revecho</cp:lastModifiedBy>
  <dcterms:created xsi:type="dcterms:W3CDTF">2015-06-06T02:17:20+08:00</dcterms:created>
  <dcterms:modified xsi:type="dcterms:W3CDTF">2024-07-26T14:26:16+08:00</dcterms:modified>
  <dc:title/>
  <dc:description/>
  <dc:subject/>
  <cp:keywords/>
  <cp:category/>
</cp:coreProperties>
</file>